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20" activeTab="2"/>
  </bookViews>
  <sheets>
    <sheet name="RG-GA-00" sheetId="1" r:id="rId1"/>
    <sheet name="Hoja1" sheetId="2" r:id="rId2"/>
    <sheet name="Hoja2" sheetId="3" r:id="rId3"/>
  </sheets>
  <definedNames>
    <definedName name="_xlnm.Print_Area" localSheetId="0">'RG-GA-00'!$A$1:$BO$48</definedName>
  </definedNames>
  <calcPr calcId="162913"/>
</workbook>
</file>

<file path=xl/calcChain.xml><?xml version="1.0" encoding="utf-8"?>
<calcChain xmlns="http://schemas.openxmlformats.org/spreadsheetml/2006/main">
  <c r="H39" i="2" l="1"/>
  <c r="H38" i="2"/>
  <c r="H37" i="2"/>
  <c r="H36" i="2"/>
  <c r="H35" i="2"/>
  <c r="H34" i="2"/>
  <c r="H29" i="2"/>
  <c r="H28" i="2"/>
  <c r="H27" i="2"/>
  <c r="H26" i="2"/>
  <c r="H25" i="2"/>
  <c r="A25" i="2"/>
  <c r="A26" i="2" s="1"/>
  <c r="A27" i="2" s="1"/>
  <c r="A28" i="2" s="1"/>
  <c r="A29" i="2" s="1"/>
  <c r="H24" i="2"/>
  <c r="H23" i="2"/>
  <c r="H22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40" i="2" l="1"/>
  <c r="H30" i="2"/>
  <c r="H18" i="2"/>
  <c r="D42" i="2" l="1"/>
</calcChain>
</file>

<file path=xl/sharedStrings.xml><?xml version="1.0" encoding="utf-8"?>
<sst xmlns="http://schemas.openxmlformats.org/spreadsheetml/2006/main" count="157" uniqueCount="106">
  <si>
    <t>RG</t>
  </si>
  <si>
    <t>Registro</t>
  </si>
  <si>
    <t>Código:</t>
  </si>
  <si>
    <t>Fecha elaboracion :</t>
  </si>
  <si>
    <t>Consecutivo:</t>
  </si>
  <si>
    <t>AB</t>
  </si>
  <si>
    <t>02</t>
  </si>
  <si>
    <t>Nombre Comercial:</t>
  </si>
  <si>
    <t xml:space="preserve">Cedula Juridica: </t>
  </si>
  <si>
    <t>Direccion:</t>
  </si>
  <si>
    <t xml:space="preserve">Provincia </t>
  </si>
  <si>
    <t xml:space="preserve">Canton </t>
  </si>
  <si>
    <t>Distrito:</t>
  </si>
  <si>
    <t>Otras Señas:</t>
  </si>
  <si>
    <t xml:space="preserve">Actividad: </t>
  </si>
  <si>
    <t xml:space="preserve">Servicios </t>
  </si>
  <si>
    <t xml:space="preserve">Productos </t>
  </si>
  <si>
    <t>Cantidad de Trabajadores:</t>
  </si>
  <si>
    <t>Dias laborales por semana:</t>
  </si>
  <si>
    <t>Horario de Produccion:</t>
  </si>
  <si>
    <t>Jornada Laborada:</t>
  </si>
  <si>
    <t>N°</t>
  </si>
  <si>
    <t>Hora de Inicio</t>
  </si>
  <si>
    <t>Hora Final</t>
  </si>
  <si>
    <t>Fecha:__________________________</t>
  </si>
  <si>
    <t>Razon Social:_____________________________________________________________________________________________________</t>
  </si>
  <si>
    <t>I.</t>
  </si>
  <si>
    <t>GESTIÓN DE RESIDUOS SÓLIDOS</t>
  </si>
  <si>
    <t>CRITERO DE EVALUACIÓN</t>
  </si>
  <si>
    <t>ESPECIFICACIÓN</t>
  </si>
  <si>
    <t>CUMPLE</t>
  </si>
  <si>
    <t>DOCUMENTOS RELACIONADOS</t>
  </si>
  <si>
    <t>PUNTOS OBTENIDOS</t>
  </si>
  <si>
    <t>SI</t>
  </si>
  <si>
    <t>NO</t>
  </si>
  <si>
    <t>N.A.</t>
  </si>
  <si>
    <t>Tienen Programa de Gestión Integral de Residuos</t>
  </si>
  <si>
    <t>Cuentan con el PGIR según lo establecido en Ley 8839</t>
  </si>
  <si>
    <t>Manejan los residuos generedos con gestores autorizados</t>
  </si>
  <si>
    <t>Gestores Autoizados ante el Ministerio de Salud</t>
  </si>
  <si>
    <t>Clasificación de residuos</t>
  </si>
  <si>
    <t>Tienen los residuos clasificados en Ordinarios, Especiales, Peligrosos</t>
  </si>
  <si>
    <t>Registros de generación</t>
  </si>
  <si>
    <t>Tienen, y están actualizados los registros de generación de residuos</t>
  </si>
  <si>
    <t>Identificación de recipientes</t>
  </si>
  <si>
    <t>Cuantan las áreas con recipientes diferenciados para separación de residuos</t>
  </si>
  <si>
    <r>
      <t xml:space="preserve">Residuos Peligrosos
</t>
    </r>
    <r>
      <rPr>
        <i/>
        <sz val="8"/>
        <color theme="1"/>
        <rFont val="Calibri"/>
        <family val="2"/>
        <scheme val="minor"/>
      </rPr>
      <t>(Si no generan pasar a la N° 12)</t>
    </r>
  </si>
  <si>
    <t>Generan Residuos Peligrosos</t>
  </si>
  <si>
    <t>Registro de Residuos Peligrosos</t>
  </si>
  <si>
    <t>Tienen, y están actualizados los registros de residuos peligrosos</t>
  </si>
  <si>
    <t>Identificación de Residuos Peligrosos</t>
  </si>
  <si>
    <t>Se encuentran los residuos peligrosos debidamente identificados</t>
  </si>
  <si>
    <t>Dan tratamiento previo a su diposición a los residuos peligrosos</t>
  </si>
  <si>
    <t>Si existe la posibilidad se les da algún tipo de tratamiento</t>
  </si>
  <si>
    <t>Los residuos peligrosos son manejados con gestores autorizados de residuos</t>
  </si>
  <si>
    <t>Adjuntar evidencia</t>
  </si>
  <si>
    <t>Tienen un programa de contingencia en caso de contaminación (accidentes)</t>
  </si>
  <si>
    <t>Se tienen un programa documentado, adjuntar evidencia</t>
  </si>
  <si>
    <t>Tienen un área para almacenamiento y separación residuos sólidos</t>
  </si>
  <si>
    <t>El área debidamente identificada y en condiciones sanitarias</t>
  </si>
  <si>
    <t>Tienen un programa de reciclaje o valorización de residuos sólidos</t>
  </si>
  <si>
    <t>Le dan algun tipo de tratamiento o reuso los residuos valorizables</t>
  </si>
  <si>
    <t>Tienen programas de reciclaje extendidos a los colaboradores o comunidad</t>
  </si>
  <si>
    <t>Programa extendidos que no concideren solo los residuos de la empresa</t>
  </si>
  <si>
    <t>PORCENTAJE DE CUMPLIMIENTO, PRIMERA PARTE</t>
  </si>
  <si>
    <t>II.</t>
  </si>
  <si>
    <t>GESTIÓN DE AGUA RESIDUAL</t>
  </si>
  <si>
    <t xml:space="preserve">Generan aguas residuales especiales </t>
  </si>
  <si>
    <t>Ya sea por el tipo de agua que generan o por los volumenes de generación</t>
  </si>
  <si>
    <t>Cuentan con sistema de tratamiento para aguas especiales</t>
  </si>
  <si>
    <t>Sistema de tratamiento diseñado para las aguas espciales de la empresa</t>
  </si>
  <si>
    <t>Vierten hacia un cuerpo receptor</t>
  </si>
  <si>
    <t>Adjuntar Canon de Vertido de la Dirección de Aguas</t>
  </si>
  <si>
    <t>Cuentan con sistema de tratamiento para aguas ordinarias</t>
  </si>
  <si>
    <t>Sistema de tratamiento diseñado para las aguas ordinarias de la empresa</t>
  </si>
  <si>
    <t>Presentan el Reoprte Operacional de Aguas Residuales según el Decreto 33601-S</t>
  </si>
  <si>
    <t>Si la respues es NA, Justificar y adjuntar documentación.</t>
  </si>
  <si>
    <t>Cuentan con bitacora de mediciones por el ente generador</t>
  </si>
  <si>
    <t>Cuentan con al programa de aprovechaminto de aguas residuales (Puntos Adicionales)</t>
  </si>
  <si>
    <t>Adjuntar documentación</t>
  </si>
  <si>
    <t>PORCENTAJE DE CUMPLIMIENTO, SEGUNDA PARTE</t>
  </si>
  <si>
    <t>III.</t>
  </si>
  <si>
    <t>GESTIÓN DE AGUA POTABLE (PARA COSUMO HUMANO O PROCESOS)</t>
  </si>
  <si>
    <t xml:space="preserve">El agua es suministrada por un Acueducto o ASADA </t>
  </si>
  <si>
    <t>Si la respuesta es NO, pasar a la pregunta # 28</t>
  </si>
  <si>
    <t>Cuenta con los permisos de Explotación</t>
  </si>
  <si>
    <t>Adjuntar documentación del expediente de la Dirección de Aguas</t>
  </si>
  <si>
    <t>Cuenta con tanque de almacenamiento de agua potable</t>
  </si>
  <si>
    <t>Si la respuesta es NO, Pasar a la pregunta # 30</t>
  </si>
  <si>
    <t>Realiza análisis de las aguas de acuerdo a lo establecido en el Decreto 38924</t>
  </si>
  <si>
    <t>Cuenta con algún programa de Calidad de Agua Potable (Puntos Adicionales)</t>
  </si>
  <si>
    <t>Programas de análisis o control del agua</t>
  </si>
  <si>
    <t>Cuenta con algún programa adicional relacionada al aprovechamiento de agua (Puntos Adicionales)</t>
  </si>
  <si>
    <t>PORCENTAJE DE CUMPLIMIENTO, TERCER PARTE</t>
  </si>
  <si>
    <t>PUNTUACIÓN FINAL</t>
  </si>
  <si>
    <t>x</t>
  </si>
  <si>
    <t xml:space="preserve">MATRIZ EVALUACION DE PROVEEDORES CRITERIOS AMBIENTALES </t>
  </si>
  <si>
    <t>Ide</t>
  </si>
  <si>
    <t>Proveedor</t>
  </si>
  <si>
    <t>Notas/Año</t>
  </si>
  <si>
    <t>Transporte MYK</t>
  </si>
  <si>
    <t xml:space="preserve">Edward Acuña </t>
  </si>
  <si>
    <t xml:space="preserve">Dist Isleña </t>
  </si>
  <si>
    <t xml:space="preserve">Belca Costa Rica </t>
  </si>
  <si>
    <t xml:space="preserve">JJ Valencianos </t>
  </si>
  <si>
    <t xml:space="preserve">Rojas Jeyner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</si>
</sst>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Border="1" applyAlignment="1"/>
    <xf numFmtId="0" fontId="0" fillId="0" borderId="0" xfId="0" applyFont="1" applyBorder="1" applyAlignment="1"/>
    <xf numFmtId="0" fontId="1" fillId="0" borderId="12" xfId="0" applyFont="1" applyBorder="1" applyAlignment="1"/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" fontId="5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17" fontId="1" fillId="0" borderId="2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 shrinkToFit="1"/>
    </xf>
    <xf numFmtId="0" fontId="1" fillId="0" borderId="13" xfId="0" applyFont="1" applyBorder="1" applyAlignment="1">
      <alignment horizontal="right" vertical="center" wrapText="1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4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4" fillId="3" borderId="5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4" fillId="4" borderId="3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53103</xdr:colOff>
      <xdr:row>0</xdr:row>
      <xdr:rowOff>56570</xdr:rowOff>
    </xdr:from>
    <xdr:to>
      <xdr:col>16</xdr:col>
      <xdr:colOff>7620</xdr:colOff>
      <xdr:row>3</xdr:row>
      <xdr:rowOff>7620</xdr:rowOff>
    </xdr:to>
    <xdr:sp macro="" textlink="">
      <xdr:nvSpPr>
        <xdr:cNvPr id="4" name="CuadroTexto 3"/>
        <xdr:cNvSpPr txBox="1"/>
      </xdr:nvSpPr>
      <xdr:spPr>
        <a:xfrm>
          <a:off x="556023" y="56570"/>
          <a:ext cx="1478517" cy="51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252000" tIns="0" rIns="0" bIns="144000" rtlCol="0" anchor="t">
          <a:noAutofit/>
        </a:bodyPr>
        <a:lstStyle/>
        <a:p>
          <a:pPr algn="ctr"/>
          <a:r>
            <a:rPr lang="es-CR" sz="1100" b="1"/>
            <a:t>    Arenal Vimai S.A.</a:t>
          </a:r>
        </a:p>
        <a:p>
          <a:pPr algn="ctr"/>
          <a:r>
            <a:rPr lang="es-CR" sz="1100"/>
            <a:t>    Hotel Arenal Springs </a:t>
          </a:r>
        </a:p>
        <a:p>
          <a:pPr algn="ctr"/>
          <a:r>
            <a:rPr lang="es-CR" sz="1100"/>
            <a:t>Resort &amp; Spa</a:t>
          </a:r>
        </a:p>
      </xdr:txBody>
    </xdr:sp>
    <xdr:clientData/>
  </xdr:twoCellAnchor>
  <xdr:twoCellAnchor editAs="oneCell">
    <xdr:from>
      <xdr:col>0</xdr:col>
      <xdr:colOff>15261</xdr:colOff>
      <xdr:row>0</xdr:row>
      <xdr:rowOff>15240</xdr:rowOff>
    </xdr:from>
    <xdr:to>
      <xdr:col>6</xdr:col>
      <xdr:colOff>101212</xdr:colOff>
      <xdr:row>3</xdr:row>
      <xdr:rowOff>171360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1" y="15240"/>
          <a:ext cx="93177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48"/>
  <sheetViews>
    <sheetView workbookViewId="0">
      <selection activeCell="AV3" sqref="AV3:BI3"/>
    </sheetView>
  </sheetViews>
  <sheetFormatPr baseColWidth="10" defaultColWidth="9.140625" defaultRowHeight="15" x14ac:dyDescent="0.25"/>
  <cols>
    <col min="1" max="1" width="4" bestFit="1" customWidth="1"/>
    <col min="2" max="6" width="1.7109375" customWidth="1"/>
    <col min="7" max="7" width="2.140625" customWidth="1"/>
    <col min="8" max="67" width="1.7109375" customWidth="1"/>
  </cols>
  <sheetData>
    <row r="1" spans="1:67" ht="1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9" t="s">
        <v>1</v>
      </c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1"/>
      <c r="AV1" s="41" t="s">
        <v>2</v>
      </c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19" t="s">
        <v>0</v>
      </c>
      <c r="BK1" s="20"/>
      <c r="BL1" s="19" t="s">
        <v>5</v>
      </c>
      <c r="BM1" s="20"/>
      <c r="BN1" s="47" t="s">
        <v>6</v>
      </c>
      <c r="BO1" s="48"/>
    </row>
    <row r="2" spans="1:67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2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4"/>
      <c r="AV2" s="41" t="s">
        <v>3</v>
      </c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21">
        <v>43040</v>
      </c>
      <c r="BK2" s="22"/>
      <c r="BL2" s="22"/>
      <c r="BM2" s="22"/>
      <c r="BN2" s="22"/>
      <c r="BO2" s="23"/>
    </row>
    <row r="3" spans="1:67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5" t="s">
        <v>96</v>
      </c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7"/>
      <c r="AV3" s="41" t="s">
        <v>4</v>
      </c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24">
        <v>1</v>
      </c>
      <c r="BK3" s="25"/>
      <c r="BL3" s="25"/>
      <c r="BM3" s="25"/>
      <c r="BN3" s="25"/>
      <c r="BO3" s="26"/>
    </row>
    <row r="4" spans="1:6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38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40"/>
      <c r="AV4" s="42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4"/>
      <c r="BJ4" s="42"/>
      <c r="BK4" s="44"/>
      <c r="BL4" s="42"/>
      <c r="BM4" s="44"/>
      <c r="BN4" s="45"/>
      <c r="BO4" s="46"/>
    </row>
    <row r="5" spans="1:67" ht="18.75" customHeight="1" x14ac:dyDescent="0.25">
      <c r="A5" s="49" t="s">
        <v>24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</row>
    <row r="6" spans="1:67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</row>
    <row r="7" spans="1:67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</row>
    <row r="8" spans="1:67" x14ac:dyDescent="0.25">
      <c r="A8" s="50" t="s">
        <v>25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</row>
    <row r="9" spans="1:67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</row>
    <row r="10" spans="1:67" x14ac:dyDescent="0.25">
      <c r="A10" s="58" t="s">
        <v>7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</row>
    <row r="11" spans="1:67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</row>
    <row r="12" spans="1:67" x14ac:dyDescent="0.25">
      <c r="A12" s="65" t="s">
        <v>8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</row>
    <row r="13" spans="1:67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</row>
    <row r="14" spans="1:67" x14ac:dyDescent="0.25">
      <c r="A14" s="65" t="s">
        <v>9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</row>
    <row r="15" spans="1:67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</row>
    <row r="16" spans="1:67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</row>
    <row r="17" spans="1:67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</row>
    <row r="18" spans="1:67" x14ac:dyDescent="0.25">
      <c r="A18" s="66" t="s">
        <v>10</v>
      </c>
      <c r="B18" s="66"/>
      <c r="C18" s="66"/>
      <c r="D18" s="66"/>
      <c r="E18" s="66"/>
      <c r="F18" s="66"/>
      <c r="G18" s="66"/>
      <c r="H18" s="66"/>
      <c r="I18" s="66" t="s">
        <v>11</v>
      </c>
      <c r="J18" s="66"/>
      <c r="K18" s="66"/>
      <c r="L18" s="66"/>
      <c r="M18" s="66"/>
      <c r="N18" s="66"/>
      <c r="O18" s="66"/>
      <c r="P18" s="66"/>
      <c r="Q18" s="66"/>
      <c r="R18" s="66" t="s">
        <v>12</v>
      </c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7" t="s">
        <v>13</v>
      </c>
      <c r="AG18" s="68"/>
      <c r="AH18" s="68"/>
      <c r="AI18" s="68"/>
      <c r="AJ18" s="68"/>
      <c r="AK18" s="68"/>
      <c r="AL18" s="68"/>
      <c r="AM18" s="68"/>
      <c r="AN18" s="68"/>
      <c r="AO18" s="69"/>
      <c r="AP18" s="52" t="s">
        <v>14</v>
      </c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</row>
    <row r="19" spans="1:67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70"/>
      <c r="AG19" s="71"/>
      <c r="AH19" s="71"/>
      <c r="AI19" s="71"/>
      <c r="AJ19" s="71"/>
      <c r="AK19" s="71"/>
      <c r="AL19" s="71"/>
      <c r="AM19" s="71"/>
      <c r="AN19" s="71"/>
      <c r="AO19" s="72"/>
      <c r="AP19" s="3"/>
      <c r="AQ19" s="45"/>
      <c r="AR19" s="53"/>
      <c r="AS19" s="53"/>
      <c r="AT19" s="46"/>
      <c r="AU19" s="57" t="s">
        <v>15</v>
      </c>
      <c r="AV19" s="57"/>
      <c r="AW19" s="57"/>
      <c r="AX19" s="57"/>
      <c r="AY19" s="57"/>
      <c r="AZ19" s="57"/>
      <c r="BA19" s="57"/>
      <c r="BB19" s="57"/>
      <c r="BC19" s="29"/>
      <c r="BD19" s="30"/>
      <c r="BE19" s="30"/>
      <c r="BF19" s="30"/>
      <c r="BG19" s="31"/>
      <c r="BH19" s="57" t="s">
        <v>16</v>
      </c>
      <c r="BI19" s="57"/>
      <c r="BJ19" s="57"/>
      <c r="BK19" s="57"/>
      <c r="BL19" s="57"/>
      <c r="BM19" s="57"/>
      <c r="BN19" s="57"/>
      <c r="BO19" s="62"/>
    </row>
    <row r="20" spans="1:67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4"/>
      <c r="AR20" s="55"/>
      <c r="AS20" s="55"/>
      <c r="AT20" s="56"/>
      <c r="AU20" s="57"/>
      <c r="AV20" s="57"/>
      <c r="AW20" s="57"/>
      <c r="AX20" s="57"/>
      <c r="AY20" s="57"/>
      <c r="AZ20" s="57"/>
      <c r="BA20" s="57"/>
      <c r="BB20" s="57"/>
      <c r="BC20" s="32"/>
      <c r="BD20" s="33"/>
      <c r="BE20" s="33"/>
      <c r="BF20" s="33"/>
      <c r="BG20" s="34"/>
      <c r="BH20" s="57"/>
      <c r="BI20" s="57"/>
      <c r="BJ20" s="57"/>
      <c r="BK20" s="57"/>
      <c r="BL20" s="57"/>
      <c r="BM20" s="57"/>
      <c r="BN20" s="57"/>
      <c r="BO20" s="62"/>
    </row>
    <row r="21" spans="1:67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62"/>
    </row>
    <row r="22" spans="1:67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62"/>
    </row>
    <row r="23" spans="1:67" x14ac:dyDescent="0.25">
      <c r="A23" s="52" t="s">
        <v>17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2" t="s">
        <v>18</v>
      </c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</row>
    <row r="24" spans="1:67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</row>
    <row r="25" spans="1:67" x14ac:dyDescent="0.25">
      <c r="A25" s="58" t="s">
        <v>19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</row>
    <row r="26" spans="1:67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</row>
    <row r="27" spans="1:67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</row>
    <row r="28" spans="1:67" ht="18.75" customHeight="1" x14ac:dyDescent="0.25">
      <c r="A28" s="60" t="s">
        <v>20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1"/>
      <c r="AB28" s="63" t="s">
        <v>21</v>
      </c>
      <c r="AC28" s="63"/>
      <c r="AD28" s="63" t="s">
        <v>22</v>
      </c>
      <c r="AE28" s="63"/>
      <c r="AF28" s="63"/>
      <c r="AG28" s="63"/>
      <c r="AH28" s="63"/>
      <c r="AI28" s="63"/>
      <c r="AJ28" s="63"/>
      <c r="AK28" s="63"/>
      <c r="AL28" s="63" t="s">
        <v>23</v>
      </c>
      <c r="AM28" s="63"/>
      <c r="AN28" s="63"/>
      <c r="AO28" s="63"/>
      <c r="AP28" s="63"/>
      <c r="AQ28" s="63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</row>
    <row r="29" spans="1:67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1"/>
      <c r="AB29" s="51">
        <v>1</v>
      </c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</row>
    <row r="30" spans="1:67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1"/>
      <c r="AB30" s="51">
        <v>2</v>
      </c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</row>
    <row r="31" spans="1:67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1"/>
      <c r="AB31" s="51">
        <v>3</v>
      </c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</row>
    <row r="32" spans="1:67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1"/>
      <c r="AB32" s="51">
        <v>4</v>
      </c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</row>
    <row r="33" spans="1:67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1"/>
      <c r="AB33" s="51">
        <v>5</v>
      </c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</row>
    <row r="34" spans="1:67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1"/>
      <c r="AB34" s="51">
        <v>6</v>
      </c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</row>
    <row r="35" spans="1:67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1"/>
      <c r="AB35" s="51">
        <v>7</v>
      </c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</row>
    <row r="36" spans="1:67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1"/>
      <c r="AB36" s="51">
        <v>8</v>
      </c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</row>
    <row r="37" spans="1:67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</row>
    <row r="38" spans="1:67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</row>
    <row r="39" spans="1:67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</row>
    <row r="40" spans="1:67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</row>
    <row r="41" spans="1:67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</row>
    <row r="42" spans="1:67" x14ac:dyDescent="0.25">
      <c r="A42" s="1"/>
      <c r="B42" s="1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x14ac:dyDescent="0.25">
      <c r="A43" s="1"/>
      <c r="B43" s="1"/>
      <c r="C43" s="1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x14ac:dyDescent="0.25">
      <c r="A44" s="1"/>
      <c r="B44" s="1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x14ac:dyDescent="0.25">
      <c r="A45" s="1"/>
      <c r="B45" s="1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1:67" x14ac:dyDescent="0.25">
      <c r="A46" s="1"/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x14ac:dyDescent="0.25">
      <c r="A47" s="1"/>
      <c r="B47" s="1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1:6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</sheetData>
  <mergeCells count="68">
    <mergeCell ref="AB33:AC33"/>
    <mergeCell ref="AD29:AK29"/>
    <mergeCell ref="AD30:AK30"/>
    <mergeCell ref="AD31:AK31"/>
    <mergeCell ref="AD32:AK32"/>
    <mergeCell ref="AD33:AK33"/>
    <mergeCell ref="AB29:AC29"/>
    <mergeCell ref="AL29:AQ29"/>
    <mergeCell ref="AB30:AC30"/>
    <mergeCell ref="AB31:AC31"/>
    <mergeCell ref="AB32:AC32"/>
    <mergeCell ref="A14:BO17"/>
    <mergeCell ref="AF18:AO19"/>
    <mergeCell ref="BC19:BG20"/>
    <mergeCell ref="BH19:BN20"/>
    <mergeCell ref="A10:BO11"/>
    <mergeCell ref="A12:BO13"/>
    <mergeCell ref="A18:H19"/>
    <mergeCell ref="I18:Q19"/>
    <mergeCell ref="R18:AE19"/>
    <mergeCell ref="AP18:BO18"/>
    <mergeCell ref="AL33:AQ33"/>
    <mergeCell ref="A20:AP22"/>
    <mergeCell ref="A25:BO27"/>
    <mergeCell ref="AR28:BO41"/>
    <mergeCell ref="A37:AQ41"/>
    <mergeCell ref="A28:AA36"/>
    <mergeCell ref="N23:AD23"/>
    <mergeCell ref="AL34:AQ34"/>
    <mergeCell ref="AL35:AQ35"/>
    <mergeCell ref="AL36:AQ36"/>
    <mergeCell ref="AQ21:BN22"/>
    <mergeCell ref="BO19:BO22"/>
    <mergeCell ref="AS23:BO23"/>
    <mergeCell ref="AB28:AC28"/>
    <mergeCell ref="AD28:AK28"/>
    <mergeCell ref="AL28:AQ28"/>
    <mergeCell ref="A5:BO7"/>
    <mergeCell ref="A8:BO9"/>
    <mergeCell ref="AB34:AC34"/>
    <mergeCell ref="AB35:AC35"/>
    <mergeCell ref="AB36:AC36"/>
    <mergeCell ref="AD34:AK34"/>
    <mergeCell ref="AD35:AK35"/>
    <mergeCell ref="AD36:AK36"/>
    <mergeCell ref="A23:M23"/>
    <mergeCell ref="AE23:AR23"/>
    <mergeCell ref="AQ19:AT20"/>
    <mergeCell ref="A24:BO24"/>
    <mergeCell ref="AU19:BB20"/>
    <mergeCell ref="AL30:AQ30"/>
    <mergeCell ref="AL31:AQ31"/>
    <mergeCell ref="AL32:AQ32"/>
    <mergeCell ref="BL1:BM1"/>
    <mergeCell ref="BJ1:BK1"/>
    <mergeCell ref="BJ2:BO2"/>
    <mergeCell ref="BJ3:BO3"/>
    <mergeCell ref="A1:P4"/>
    <mergeCell ref="Q1:AU2"/>
    <mergeCell ref="Q3:AU4"/>
    <mergeCell ref="AV1:BI1"/>
    <mergeCell ref="AV2:BI2"/>
    <mergeCell ref="AV3:BI3"/>
    <mergeCell ref="AV4:BI4"/>
    <mergeCell ref="BN4:BO4"/>
    <mergeCell ref="BL4:BM4"/>
    <mergeCell ref="BJ4:BK4"/>
    <mergeCell ref="BN1:BO1"/>
  </mergeCells>
  <printOptions horizontalCentered="1" verticalCentered="1"/>
  <pageMargins left="0.19685039370078741" right="0" top="0.39370078740157483" bottom="0" header="0" footer="0"/>
  <pageSetup paperSize="9" scale="8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9" workbookViewId="0">
      <selection activeCell="A40" sqref="A40:G40"/>
    </sheetView>
  </sheetViews>
  <sheetFormatPr baseColWidth="10" defaultRowHeight="15" x14ac:dyDescent="0.25"/>
  <cols>
    <col min="1" max="1" width="2.7109375" bestFit="1" customWidth="1"/>
    <col min="2" max="2" width="17.5703125" bestFit="1" customWidth="1"/>
    <col min="3" max="3" width="19.28515625" customWidth="1"/>
    <col min="4" max="4" width="5.42578125" customWidth="1"/>
    <col min="5" max="5" width="6.7109375" customWidth="1"/>
  </cols>
  <sheetData>
    <row r="1" spans="1:8" x14ac:dyDescent="0.25">
      <c r="A1" s="4" t="s">
        <v>26</v>
      </c>
      <c r="B1" s="73" t="s">
        <v>27</v>
      </c>
      <c r="C1" s="74"/>
      <c r="D1" s="74"/>
      <c r="E1" s="74"/>
      <c r="F1" s="74"/>
      <c r="G1" s="74"/>
      <c r="H1" s="74"/>
    </row>
    <row r="2" spans="1:8" x14ac:dyDescent="0.25">
      <c r="A2" s="75" t="s">
        <v>21</v>
      </c>
      <c r="B2" s="77" t="s">
        <v>28</v>
      </c>
      <c r="C2" s="77" t="s">
        <v>29</v>
      </c>
      <c r="D2" s="77" t="s">
        <v>30</v>
      </c>
      <c r="E2" s="78"/>
      <c r="F2" s="78"/>
      <c r="G2" s="77" t="s">
        <v>31</v>
      </c>
      <c r="H2" s="77" t="s">
        <v>32</v>
      </c>
    </row>
    <row r="3" spans="1:8" x14ac:dyDescent="0.25">
      <c r="A3" s="76"/>
      <c r="B3" s="78"/>
      <c r="C3" s="78"/>
      <c r="D3" s="5" t="s">
        <v>33</v>
      </c>
      <c r="E3" s="5" t="s">
        <v>34</v>
      </c>
      <c r="F3" s="5" t="s">
        <v>35</v>
      </c>
      <c r="G3" s="78"/>
      <c r="H3" s="78"/>
    </row>
    <row r="4" spans="1:8" ht="33.75" x14ac:dyDescent="0.25">
      <c r="A4" s="6">
        <v>1</v>
      </c>
      <c r="B4" s="7" t="s">
        <v>36</v>
      </c>
      <c r="C4" s="7" t="s">
        <v>37</v>
      </c>
      <c r="D4" s="8"/>
      <c r="E4" s="8" t="s">
        <v>95</v>
      </c>
      <c r="F4" s="8"/>
      <c r="G4" s="8"/>
      <c r="H4" s="6">
        <f>IF(D4="X",(20),IF(E4="X",(0),IF(F4="X",(0),(" "))))</f>
        <v>0</v>
      </c>
    </row>
    <row r="5" spans="1:8" ht="33.75" x14ac:dyDescent="0.25">
      <c r="A5" s="6">
        <v>2</v>
      </c>
      <c r="B5" s="7" t="s">
        <v>38</v>
      </c>
      <c r="C5" s="7" t="s">
        <v>39</v>
      </c>
      <c r="D5" s="8" t="s">
        <v>95</v>
      </c>
      <c r="E5" s="8"/>
      <c r="F5" s="8"/>
      <c r="G5" s="9"/>
      <c r="H5" s="6">
        <f>IF(D5="X",(10),IF(E5="X",(0),IF(F5="X",(0),(" "))))</f>
        <v>10</v>
      </c>
    </row>
    <row r="6" spans="1:8" ht="33.75" x14ac:dyDescent="0.25">
      <c r="A6" s="6">
        <v>3</v>
      </c>
      <c r="B6" s="7" t="s">
        <v>40</v>
      </c>
      <c r="C6" s="7" t="s">
        <v>41</v>
      </c>
      <c r="D6" s="8" t="s">
        <v>95</v>
      </c>
      <c r="E6" s="8"/>
      <c r="F6" s="8"/>
      <c r="G6" s="9"/>
      <c r="H6" s="6">
        <f>IF(D6="X",(4),IF(E6="X",(0),IF(F6="X",(0),(" "))))</f>
        <v>4</v>
      </c>
    </row>
    <row r="7" spans="1:8" ht="33.75" x14ac:dyDescent="0.25">
      <c r="A7" s="6">
        <v>4</v>
      </c>
      <c r="B7" s="7" t="s">
        <v>42</v>
      </c>
      <c r="C7" s="7" t="s">
        <v>43</v>
      </c>
      <c r="D7" s="8"/>
      <c r="E7" s="8" t="s">
        <v>95</v>
      </c>
      <c r="F7" s="8"/>
      <c r="G7" s="9"/>
      <c r="H7" s="6">
        <f>IF(D7="X",(2),IF(E7="X",(0),IF(F7="X",(0),(" "))))</f>
        <v>0</v>
      </c>
    </row>
    <row r="8" spans="1:8" ht="45" x14ac:dyDescent="0.25">
      <c r="A8" s="6">
        <v>5</v>
      </c>
      <c r="B8" s="7" t="s">
        <v>44</v>
      </c>
      <c r="C8" s="7" t="s">
        <v>45</v>
      </c>
      <c r="D8" s="8"/>
      <c r="E8" s="8" t="s">
        <v>95</v>
      </c>
      <c r="F8" s="8"/>
      <c r="G8" s="9"/>
      <c r="H8" s="6">
        <f>IF(D8="X",(4),IF(E8="X",(0),IF(F8="X",(0),(" "))))</f>
        <v>0</v>
      </c>
    </row>
    <row r="9" spans="1:8" ht="33.75" x14ac:dyDescent="0.25">
      <c r="A9" s="6">
        <v>6</v>
      </c>
      <c r="B9" s="7" t="s">
        <v>46</v>
      </c>
      <c r="C9" s="7" t="s">
        <v>47</v>
      </c>
      <c r="D9" s="8"/>
      <c r="E9" s="8" t="s">
        <v>95</v>
      </c>
      <c r="F9" s="8"/>
      <c r="G9" s="9"/>
      <c r="H9" s="6">
        <f>IF(D9="X",(1),IF(E9="X",(12),IF(F9="X",(2),(" "))))</f>
        <v>12</v>
      </c>
    </row>
    <row r="10" spans="1:8" ht="33.75" x14ac:dyDescent="0.25">
      <c r="A10" s="6">
        <v>7</v>
      </c>
      <c r="B10" s="7" t="s">
        <v>48</v>
      </c>
      <c r="C10" s="7" t="s">
        <v>49</v>
      </c>
      <c r="D10" s="8"/>
      <c r="E10" s="8"/>
      <c r="F10" s="8" t="s">
        <v>95</v>
      </c>
      <c r="G10" s="9"/>
      <c r="H10" s="6" t="str">
        <f>IF(E9="X",(" "),IF(D10="X",(2),IF(E10="X",(0),IF(F10="X",(2),(" ")))))</f>
        <v xml:space="preserve"> </v>
      </c>
    </row>
    <row r="11" spans="1:8" ht="33.75" x14ac:dyDescent="0.25">
      <c r="A11" s="6">
        <v>8</v>
      </c>
      <c r="B11" s="7" t="s">
        <v>50</v>
      </c>
      <c r="C11" s="7" t="s">
        <v>51</v>
      </c>
      <c r="D11" s="8"/>
      <c r="E11" s="8"/>
      <c r="F11" s="8" t="s">
        <v>95</v>
      </c>
      <c r="G11" s="9"/>
      <c r="H11" s="6" t="str">
        <f>IF(E9="X",(" "),IF(D11="X",(2),IF(E11="X",(0),IF(F11="X",(2),(" ")))))</f>
        <v xml:space="preserve"> </v>
      </c>
    </row>
    <row r="12" spans="1:8" ht="33.75" x14ac:dyDescent="0.25">
      <c r="A12" s="6">
        <v>9</v>
      </c>
      <c r="B12" s="7" t="s">
        <v>52</v>
      </c>
      <c r="C12" s="7" t="s">
        <v>53</v>
      </c>
      <c r="D12" s="8"/>
      <c r="E12" s="8"/>
      <c r="F12" s="8" t="s">
        <v>95</v>
      </c>
      <c r="G12" s="9"/>
      <c r="H12" s="6" t="str">
        <f>IF(E9="X",(" "),IF(D12="X",(2),IF(E12="X",(0),IF(F12="X",(2),(" ")))))</f>
        <v xml:space="preserve"> </v>
      </c>
    </row>
    <row r="13" spans="1:8" ht="45" x14ac:dyDescent="0.25">
      <c r="A13" s="6">
        <v>10</v>
      </c>
      <c r="B13" s="7" t="s">
        <v>54</v>
      </c>
      <c r="C13" s="7" t="s">
        <v>55</v>
      </c>
      <c r="D13" s="8"/>
      <c r="E13" s="8"/>
      <c r="F13" s="8" t="s">
        <v>95</v>
      </c>
      <c r="G13" s="9"/>
      <c r="H13" s="6" t="str">
        <f>IF(E9="X",(" "),IF(D13="X",(2),IF(E13="X",(0),IF(F13="X",(2),(" ")))))</f>
        <v xml:space="preserve"> </v>
      </c>
    </row>
    <row r="14" spans="1:8" ht="45" x14ac:dyDescent="0.25">
      <c r="A14" s="6">
        <v>11</v>
      </c>
      <c r="B14" s="7" t="s">
        <v>56</v>
      </c>
      <c r="C14" s="7" t="s">
        <v>57</v>
      </c>
      <c r="D14" s="8"/>
      <c r="E14" s="8"/>
      <c r="F14" s="8" t="s">
        <v>95</v>
      </c>
      <c r="G14" s="9"/>
      <c r="H14" s="6" t="str">
        <f>IF(E9="X",(" "),IF(D14="X",(2),IF(E14="X",(0),IF(F14="X",(2),(" ")))))</f>
        <v xml:space="preserve"> </v>
      </c>
    </row>
    <row r="15" spans="1:8" ht="45" x14ac:dyDescent="0.25">
      <c r="A15" s="6">
        <v>12</v>
      </c>
      <c r="B15" s="7" t="s">
        <v>58</v>
      </c>
      <c r="C15" s="7" t="s">
        <v>59</v>
      </c>
      <c r="D15" s="8"/>
      <c r="E15" s="8" t="s">
        <v>95</v>
      </c>
      <c r="F15" s="8"/>
      <c r="G15" s="9"/>
      <c r="H15" s="6">
        <f>IF(D15="X",(2),IF(E15="X",(0),IF(F15="X",(0),(" "))))</f>
        <v>0</v>
      </c>
    </row>
    <row r="16" spans="1:8" ht="33.75" x14ac:dyDescent="0.25">
      <c r="A16" s="6">
        <v>13</v>
      </c>
      <c r="B16" s="7" t="s">
        <v>60</v>
      </c>
      <c r="C16" s="7" t="s">
        <v>61</v>
      </c>
      <c r="D16" s="8"/>
      <c r="E16" s="8" t="s">
        <v>95</v>
      </c>
      <c r="F16" s="8"/>
      <c r="G16" s="9"/>
      <c r="H16" s="6">
        <f>IF(D16="X",(2),IF(E16="X",(0),IF(F16="X",(0),(" "))))</f>
        <v>0</v>
      </c>
    </row>
    <row r="17" spans="1:8" ht="45" x14ac:dyDescent="0.25">
      <c r="A17" s="6">
        <v>14</v>
      </c>
      <c r="B17" s="7" t="s">
        <v>62</v>
      </c>
      <c r="C17" s="7" t="s">
        <v>63</v>
      </c>
      <c r="D17" s="8"/>
      <c r="E17" s="8" t="s">
        <v>95</v>
      </c>
      <c r="F17" s="8"/>
      <c r="G17" s="9"/>
      <c r="H17" s="6">
        <f>IF(D17="X",(2),IF(E17="X",(0),IF(F17="X",(0),(" "))))</f>
        <v>0</v>
      </c>
    </row>
    <row r="18" spans="1:8" x14ac:dyDescent="0.25">
      <c r="A18" s="79" t="s">
        <v>64</v>
      </c>
      <c r="B18" s="80"/>
      <c r="C18" s="80"/>
      <c r="D18" s="80"/>
      <c r="E18" s="80"/>
      <c r="F18" s="80"/>
      <c r="G18" s="81"/>
      <c r="H18" s="10">
        <f>(SUM(H4:H17)*100)/57</f>
        <v>45.614035087719301</v>
      </c>
    </row>
    <row r="19" spans="1:8" x14ac:dyDescent="0.25">
      <c r="A19" s="11" t="s">
        <v>65</v>
      </c>
      <c r="B19" s="82" t="s">
        <v>66</v>
      </c>
      <c r="C19" s="83"/>
      <c r="D19" s="83"/>
      <c r="E19" s="83"/>
      <c r="F19" s="83"/>
      <c r="G19" s="83"/>
      <c r="H19" s="83"/>
    </row>
    <row r="20" spans="1:8" x14ac:dyDescent="0.25">
      <c r="A20" s="75" t="s">
        <v>21</v>
      </c>
      <c r="B20" s="77" t="s">
        <v>28</v>
      </c>
      <c r="C20" s="77" t="s">
        <v>29</v>
      </c>
      <c r="D20" s="77" t="s">
        <v>30</v>
      </c>
      <c r="E20" s="78"/>
      <c r="F20" s="78"/>
      <c r="G20" s="77" t="s">
        <v>31</v>
      </c>
      <c r="H20" s="77" t="s">
        <v>32</v>
      </c>
    </row>
    <row r="21" spans="1:8" x14ac:dyDescent="0.25">
      <c r="A21" s="76"/>
      <c r="B21" s="78"/>
      <c r="C21" s="78"/>
      <c r="D21" s="5" t="s">
        <v>33</v>
      </c>
      <c r="E21" s="5" t="s">
        <v>34</v>
      </c>
      <c r="F21" s="5" t="s">
        <v>35</v>
      </c>
      <c r="G21" s="78"/>
      <c r="H21" s="78"/>
    </row>
    <row r="22" spans="1:8" ht="33.75" x14ac:dyDescent="0.25">
      <c r="A22" s="6">
        <v>15</v>
      </c>
      <c r="B22" s="7" t="s">
        <v>67</v>
      </c>
      <c r="C22" s="7" t="s">
        <v>68</v>
      </c>
      <c r="D22" s="8"/>
      <c r="E22" s="8" t="s">
        <v>95</v>
      </c>
      <c r="F22" s="8"/>
      <c r="G22" s="9"/>
      <c r="H22" s="6">
        <f>IF(D22="X",(1),IF(E22="X",(2),IF(F22="X",(0),(" "))))</f>
        <v>2</v>
      </c>
    </row>
    <row r="23" spans="1:8" ht="33.75" x14ac:dyDescent="0.25">
      <c r="A23" s="6">
        <v>16</v>
      </c>
      <c r="B23" s="7" t="s">
        <v>69</v>
      </c>
      <c r="C23" s="7" t="s">
        <v>70</v>
      </c>
      <c r="D23" s="8"/>
      <c r="E23" s="8" t="s">
        <v>95</v>
      </c>
      <c r="F23" s="8"/>
      <c r="G23" s="9"/>
      <c r="H23" s="6">
        <f>IF(D23="X",(2),IF(E23="X",(0),IF(F23="X",(0),(" "))))</f>
        <v>0</v>
      </c>
    </row>
    <row r="24" spans="1:8" ht="22.5" x14ac:dyDescent="0.25">
      <c r="A24" s="6">
        <v>17</v>
      </c>
      <c r="B24" s="7" t="s">
        <v>71</v>
      </c>
      <c r="C24" s="7" t="s">
        <v>72</v>
      </c>
      <c r="D24" s="8"/>
      <c r="E24" s="8" t="s">
        <v>95</v>
      </c>
      <c r="F24" s="8"/>
      <c r="G24" s="9"/>
      <c r="H24" s="6">
        <f>IF(D24="X",(2),IF(E24="X",(2),IF(F24="X",(2),(" "))))</f>
        <v>2</v>
      </c>
    </row>
    <row r="25" spans="1:8" ht="33.75" x14ac:dyDescent="0.25">
      <c r="A25" s="6">
        <f>A24+1</f>
        <v>18</v>
      </c>
      <c r="B25" s="7" t="s">
        <v>73</v>
      </c>
      <c r="C25" s="7" t="s">
        <v>74</v>
      </c>
      <c r="D25" s="8"/>
      <c r="E25" s="8" t="s">
        <v>95</v>
      </c>
      <c r="F25" s="8"/>
      <c r="G25" s="9"/>
      <c r="H25" s="6">
        <f>IF(D25="X",(2),IF(E25="X",(0),IF(F25="X",(1),(" "))))</f>
        <v>0</v>
      </c>
    </row>
    <row r="26" spans="1:8" ht="22.5" x14ac:dyDescent="0.25">
      <c r="A26" s="6">
        <f t="shared" ref="A26:A29" si="0">A25+1</f>
        <v>19</v>
      </c>
      <c r="B26" s="7" t="s">
        <v>71</v>
      </c>
      <c r="C26" s="7" t="s">
        <v>72</v>
      </c>
      <c r="D26" s="8"/>
      <c r="E26" s="8" t="s">
        <v>95</v>
      </c>
      <c r="F26" s="8"/>
      <c r="G26" s="9"/>
      <c r="H26" s="6">
        <f>IF(D26="X",(2),IF(E26="X",(2),IF(F26="X",(2),(" "))))</f>
        <v>2</v>
      </c>
    </row>
    <row r="27" spans="1:8" ht="45" x14ac:dyDescent="0.25">
      <c r="A27" s="6">
        <f t="shared" si="0"/>
        <v>20</v>
      </c>
      <c r="B27" s="7" t="s">
        <v>75</v>
      </c>
      <c r="C27" s="7" t="s">
        <v>76</v>
      </c>
      <c r="D27" s="8"/>
      <c r="E27" s="8" t="s">
        <v>95</v>
      </c>
      <c r="F27" s="8"/>
      <c r="G27" s="9"/>
      <c r="H27" s="6">
        <f>IF(D27="X",(6),IF(E27="X",(0),IF(F27="X",(6),(" "))))</f>
        <v>0</v>
      </c>
    </row>
    <row r="28" spans="1:8" ht="33.75" x14ac:dyDescent="0.25">
      <c r="A28" s="6">
        <f t="shared" si="0"/>
        <v>21</v>
      </c>
      <c r="B28" s="7" t="s">
        <v>77</v>
      </c>
      <c r="C28" s="7" t="s">
        <v>76</v>
      </c>
      <c r="D28" s="8"/>
      <c r="E28" s="8" t="s">
        <v>95</v>
      </c>
      <c r="F28" s="8"/>
      <c r="G28" s="9"/>
      <c r="H28" s="6">
        <f>IF(D28="X",(4),IF(E28="X",(0),IF(F28="X",(4),(" "))))</f>
        <v>0</v>
      </c>
    </row>
    <row r="29" spans="1:8" ht="56.25" x14ac:dyDescent="0.25">
      <c r="A29" s="6">
        <f t="shared" si="0"/>
        <v>22</v>
      </c>
      <c r="B29" s="7" t="s">
        <v>78</v>
      </c>
      <c r="C29" s="7" t="s">
        <v>79</v>
      </c>
      <c r="D29" s="8"/>
      <c r="E29" s="8" t="s">
        <v>95</v>
      </c>
      <c r="F29" s="8"/>
      <c r="G29" s="9"/>
      <c r="H29" s="6">
        <f>IF(D29="X",(2),IF(E29="X",(0),IF(F29="X",(0),(" "))))</f>
        <v>0</v>
      </c>
    </row>
    <row r="30" spans="1:8" x14ac:dyDescent="0.25">
      <c r="A30" s="86" t="s">
        <v>80</v>
      </c>
      <c r="B30" s="87"/>
      <c r="C30" s="87"/>
      <c r="D30" s="87"/>
      <c r="E30" s="87"/>
      <c r="F30" s="87"/>
      <c r="G30" s="88"/>
      <c r="H30" s="12">
        <f>((SUM(H22:H28)*100)/19)+H29</f>
        <v>31.578947368421051</v>
      </c>
    </row>
    <row r="31" spans="1:8" x14ac:dyDescent="0.25">
      <c r="A31" s="13" t="s">
        <v>81</v>
      </c>
      <c r="B31" s="89" t="s">
        <v>82</v>
      </c>
      <c r="C31" s="90"/>
      <c r="D31" s="90"/>
      <c r="E31" s="90"/>
      <c r="F31" s="90"/>
      <c r="G31" s="90"/>
      <c r="H31" s="91"/>
    </row>
    <row r="32" spans="1:8" x14ac:dyDescent="0.25">
      <c r="A32" s="92" t="s">
        <v>21</v>
      </c>
      <c r="B32" s="93" t="s">
        <v>28</v>
      </c>
      <c r="C32" s="93" t="s">
        <v>29</v>
      </c>
      <c r="D32" s="93" t="s">
        <v>30</v>
      </c>
      <c r="E32" s="94"/>
      <c r="F32" s="94"/>
      <c r="G32" s="93" t="s">
        <v>31</v>
      </c>
      <c r="H32" s="93" t="s">
        <v>32</v>
      </c>
    </row>
    <row r="33" spans="1:8" x14ac:dyDescent="0.25">
      <c r="A33" s="76"/>
      <c r="B33" s="78"/>
      <c r="C33" s="78"/>
      <c r="D33" s="5" t="s">
        <v>33</v>
      </c>
      <c r="E33" s="5" t="s">
        <v>34</v>
      </c>
      <c r="F33" s="5" t="s">
        <v>35</v>
      </c>
      <c r="G33" s="78"/>
      <c r="H33" s="78"/>
    </row>
    <row r="34" spans="1:8" ht="33.75" x14ac:dyDescent="0.25">
      <c r="A34" s="6">
        <v>26</v>
      </c>
      <c r="B34" s="7" t="s">
        <v>83</v>
      </c>
      <c r="C34" s="7" t="s">
        <v>84</v>
      </c>
      <c r="D34" s="8" t="s">
        <v>95</v>
      </c>
      <c r="E34" s="8"/>
      <c r="F34" s="8"/>
      <c r="G34" s="9"/>
      <c r="H34" s="6">
        <f>IF(D34="X",(2),IF(E34="X",(0),IF(F34="X",(0),(" "))))</f>
        <v>2</v>
      </c>
    </row>
    <row r="35" spans="1:8" ht="33.75" x14ac:dyDescent="0.25">
      <c r="A35" s="6">
        <v>27</v>
      </c>
      <c r="B35" s="7" t="s">
        <v>85</v>
      </c>
      <c r="C35" s="7" t="s">
        <v>86</v>
      </c>
      <c r="D35" s="8"/>
      <c r="E35" s="8" t="s">
        <v>95</v>
      </c>
      <c r="F35" s="8"/>
      <c r="G35" s="9"/>
      <c r="H35" s="6">
        <f>IF(D34="X",(0),IF(D35="X",(2),IF(E35="X",(0),IF(F35="X",(0),(" ")))))</f>
        <v>0</v>
      </c>
    </row>
    <row r="36" spans="1:8" ht="33.75" x14ac:dyDescent="0.25">
      <c r="A36" s="6">
        <v>28</v>
      </c>
      <c r="B36" s="7" t="s">
        <v>87</v>
      </c>
      <c r="C36" s="7" t="s">
        <v>88</v>
      </c>
      <c r="D36" s="8"/>
      <c r="E36" s="8" t="s">
        <v>95</v>
      </c>
      <c r="F36" s="8"/>
      <c r="G36" s="9"/>
      <c r="H36" s="6">
        <f>IF(D36="X",(0),IF(E36="X",(2),IF(F36="X",(0),(" "))))</f>
        <v>2</v>
      </c>
    </row>
    <row r="37" spans="1:8" ht="45" x14ac:dyDescent="0.25">
      <c r="A37" s="6">
        <v>29</v>
      </c>
      <c r="B37" s="7" t="s">
        <v>89</v>
      </c>
      <c r="C37" s="7" t="s">
        <v>79</v>
      </c>
      <c r="D37" s="8"/>
      <c r="E37" s="8"/>
      <c r="F37" s="8" t="s">
        <v>95</v>
      </c>
      <c r="G37" s="9"/>
      <c r="H37" s="6">
        <f>IF(E36="X",(0),IF(D37="X",(2),IF(E37="X",(0),IF(F37="X",(0),(" ")))))</f>
        <v>0</v>
      </c>
    </row>
    <row r="38" spans="1:8" ht="45" x14ac:dyDescent="0.25">
      <c r="A38" s="6">
        <v>30</v>
      </c>
      <c r="B38" s="7" t="s">
        <v>90</v>
      </c>
      <c r="C38" s="7" t="s">
        <v>91</v>
      </c>
      <c r="D38" s="8"/>
      <c r="E38" s="8" t="s">
        <v>95</v>
      </c>
      <c r="F38" s="8"/>
      <c r="G38" s="9"/>
      <c r="H38" s="6">
        <f>IF(D38="X",(2),IF(E38="X",(0),IF(F38="X",(0),(" "))))</f>
        <v>0</v>
      </c>
    </row>
    <row r="39" spans="1:8" ht="67.5" x14ac:dyDescent="0.25">
      <c r="A39" s="6">
        <v>31</v>
      </c>
      <c r="B39" s="7" t="s">
        <v>92</v>
      </c>
      <c r="C39" s="7" t="s">
        <v>79</v>
      </c>
      <c r="D39" s="8"/>
      <c r="E39" s="8" t="s">
        <v>95</v>
      </c>
      <c r="F39" s="8"/>
      <c r="G39" s="9"/>
      <c r="H39" s="6">
        <f>IF(D39="X",(2),IF(E39="X",(0),IF(F39="X",(0),(" "))))</f>
        <v>0</v>
      </c>
    </row>
    <row r="40" spans="1:8" x14ac:dyDescent="0.25">
      <c r="A40" s="79" t="s">
        <v>93</v>
      </c>
      <c r="B40" s="80"/>
      <c r="C40" s="80"/>
      <c r="D40" s="80"/>
      <c r="E40" s="80"/>
      <c r="F40" s="80"/>
      <c r="G40" s="81"/>
      <c r="H40" s="14">
        <f>((SUM(H34:H37)*100)/4)+H38+H39</f>
        <v>100</v>
      </c>
    </row>
    <row r="41" spans="1:8" x14ac:dyDescent="0.25">
      <c r="A41" s="15"/>
      <c r="B41" s="16"/>
      <c r="C41" s="16"/>
      <c r="D41" s="15"/>
      <c r="E41" s="15"/>
      <c r="F41" s="15"/>
      <c r="G41" s="17"/>
      <c r="H41" s="17"/>
    </row>
    <row r="42" spans="1:8" ht="46.5" x14ac:dyDescent="0.25">
      <c r="A42" s="15"/>
      <c r="B42" s="16"/>
      <c r="C42" s="18" t="s">
        <v>94</v>
      </c>
      <c r="D42" s="84">
        <f>(H40+H30+H18)/3</f>
        <v>59.064327485380112</v>
      </c>
      <c r="E42" s="85"/>
      <c r="F42" s="85"/>
      <c r="G42" s="17"/>
      <c r="H42" s="17"/>
    </row>
  </sheetData>
  <mergeCells count="25">
    <mergeCell ref="A40:G40"/>
    <mergeCell ref="D42:F42"/>
    <mergeCell ref="A30:G30"/>
    <mergeCell ref="B31:H31"/>
    <mergeCell ref="A32:A33"/>
    <mergeCell ref="B32:B33"/>
    <mergeCell ref="C32:C33"/>
    <mergeCell ref="D32:F32"/>
    <mergeCell ref="G32:G33"/>
    <mergeCell ref="H32:H33"/>
    <mergeCell ref="A18:G18"/>
    <mergeCell ref="B19:H19"/>
    <mergeCell ref="A20:A21"/>
    <mergeCell ref="B20:B21"/>
    <mergeCell ref="C20:C21"/>
    <mergeCell ref="D20:F20"/>
    <mergeCell ref="G20:G21"/>
    <mergeCell ref="H20:H21"/>
    <mergeCell ref="B1:H1"/>
    <mergeCell ref="A2:A3"/>
    <mergeCell ref="B2:B3"/>
    <mergeCell ref="C2:C3"/>
    <mergeCell ref="D2:F2"/>
    <mergeCell ref="G2:G3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8" sqref="D8"/>
    </sheetView>
  </sheetViews>
  <sheetFormatPr baseColWidth="10" defaultRowHeight="15" x14ac:dyDescent="0.25"/>
  <cols>
    <col min="1" max="1" width="6" customWidth="1"/>
    <col min="2" max="2" width="14.5703125" customWidth="1"/>
    <col min="4" max="5" width="6.5703125" customWidth="1"/>
  </cols>
  <sheetData>
    <row r="1" spans="1:5" x14ac:dyDescent="0.25">
      <c r="A1" t="s">
        <v>97</v>
      </c>
      <c r="B1" t="s">
        <v>98</v>
      </c>
      <c r="C1" t="s">
        <v>99</v>
      </c>
      <c r="D1">
        <v>2018</v>
      </c>
      <c r="E1">
        <v>2019</v>
      </c>
    </row>
    <row r="2" spans="1:5" x14ac:dyDescent="0.25">
      <c r="B2" t="s">
        <v>100</v>
      </c>
      <c r="D2">
        <v>32</v>
      </c>
    </row>
    <row r="3" spans="1:5" x14ac:dyDescent="0.25">
      <c r="B3" t="s">
        <v>101</v>
      </c>
      <c r="D3">
        <v>82</v>
      </c>
    </row>
    <row r="4" spans="1:5" x14ac:dyDescent="0.25">
      <c r="B4" t="s">
        <v>102</v>
      </c>
      <c r="D4">
        <v>68</v>
      </c>
    </row>
    <row r="5" spans="1:5" x14ac:dyDescent="0.25">
      <c r="B5" t="s">
        <v>103</v>
      </c>
      <c r="D5">
        <v>63</v>
      </c>
    </row>
    <row r="6" spans="1:5" x14ac:dyDescent="0.25">
      <c r="B6" t="s">
        <v>104</v>
      </c>
      <c r="D6">
        <v>100</v>
      </c>
    </row>
    <row r="7" spans="1:5" x14ac:dyDescent="0.25">
      <c r="B7" t="s">
        <v>105</v>
      </c>
      <c r="D7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RG-GA-00</vt:lpstr>
      <vt:lpstr>Hoja1</vt:lpstr>
      <vt:lpstr>Hoja2</vt:lpstr>
      <vt:lpstr>'RG-GA-00'!Área_de_impresión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2018-11-02T18:06:12Z</dcterms:modified>
</cp:coreProperties>
</file>